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03001781\Documents\5 Certificados Premium\Excel Completo Oct 2021\M3 Excel Avanzado\Semana 10\"/>
    </mc:Choice>
  </mc:AlternateContent>
  <xr:revisionPtr revIDLastSave="0" documentId="13_ncr:1_{1C9D5B28-39FB-475A-A999-99A7FFD3F19E}" xr6:coauthVersionLast="47" xr6:coauthVersionMax="47" xr10:uidLastSave="{00000000-0000-0000-0000-000000000000}"/>
  <bookViews>
    <workbookView xWindow="-110" yWindow="-110" windowWidth="19420" windowHeight="10420" tabRatio="845" xr2:uid="{46A36419-3167-48BD-8A66-1EAFBDBF4238}"/>
  </bookViews>
  <sheets>
    <sheet name="Caso_1_Actual" sheetId="12" r:id="rId1"/>
    <sheet name="Caso_2_Casa_Ori" sheetId="18" r:id="rId2"/>
    <sheet name="Caso_3_Bici_Act." sheetId="10" r:id="rId3"/>
    <sheet name="Caso_4_DVR_Ori" sheetId="1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7" l="1"/>
  <c r="D7" i="17" s="1"/>
  <c r="C7" i="18"/>
  <c r="C11" i="18" s="1"/>
  <c r="C13" i="18" s="1"/>
  <c r="D26" i="17"/>
  <c r="D27" i="17" s="1"/>
  <c r="I13" i="10"/>
  <c r="I14" i="10" s="1"/>
  <c r="I15" i="10" s="1"/>
  <c r="H13" i="10"/>
  <c r="H14" i="10" s="1"/>
  <c r="H15" i="10" s="1"/>
  <c r="G13" i="10"/>
  <c r="G14" i="10" s="1"/>
  <c r="G15" i="10" s="1"/>
  <c r="F13" i="10"/>
  <c r="F14" i="10" s="1"/>
  <c r="F15" i="10" s="1"/>
  <c r="E13" i="10"/>
  <c r="E14" i="10" s="1"/>
  <c r="E15" i="10" s="1"/>
  <c r="D13" i="10"/>
  <c r="D14" i="10" s="1"/>
  <c r="D15" i="10" s="1"/>
  <c r="I8" i="10"/>
  <c r="H8" i="10"/>
  <c r="G8" i="10"/>
  <c r="F8" i="10"/>
  <c r="E8" i="10"/>
  <c r="D8" i="10"/>
  <c r="G14" i="12"/>
  <c r="G15" i="12" s="1"/>
  <c r="I13" i="12"/>
  <c r="I14" i="12" s="1"/>
  <c r="I15" i="12" s="1"/>
  <c r="H13" i="12"/>
  <c r="H14" i="12" s="1"/>
  <c r="H15" i="12" s="1"/>
  <c r="G13" i="12"/>
  <c r="F13" i="12"/>
  <c r="F14" i="12" s="1"/>
  <c r="F15" i="12" s="1"/>
  <c r="E13" i="12"/>
  <c r="E14" i="12" s="1"/>
  <c r="E15" i="12" s="1"/>
  <c r="D13" i="12"/>
  <c r="D14" i="12" s="1"/>
  <c r="I8" i="12"/>
  <c r="H8" i="12"/>
  <c r="G8" i="12"/>
  <c r="F8" i="12"/>
  <c r="E8" i="12"/>
  <c r="D8" i="12"/>
  <c r="K8" i="12" s="1"/>
  <c r="K11" i="12" s="1"/>
  <c r="K19" i="12" s="1"/>
  <c r="K8" i="10" l="1"/>
  <c r="K11" i="10" s="1"/>
  <c r="K19" i="10" s="1"/>
  <c r="K15" i="10"/>
  <c r="F16" i="10" s="1"/>
  <c r="K14" i="10"/>
  <c r="D15" i="12"/>
  <c r="K15" i="12" s="1"/>
  <c r="F17" i="12" s="1"/>
  <c r="K14" i="12"/>
  <c r="K16" i="10" l="1"/>
  <c r="K18" i="10"/>
  <c r="K20" i="10" s="1"/>
  <c r="K16" i="12"/>
  <c r="K18" i="12"/>
  <c r="K20" i="12" s="1"/>
  <c r="K21" i="10" l="1"/>
  <c r="K22" i="10" s="1"/>
  <c r="K21" i="12"/>
  <c r="K22" i="12"/>
</calcChain>
</file>

<file path=xl/sharedStrings.xml><?xml version="1.0" encoding="utf-8"?>
<sst xmlns="http://schemas.openxmlformats.org/spreadsheetml/2006/main" count="97" uniqueCount="67">
  <si>
    <t>Utilidad</t>
  </si>
  <si>
    <t>Cantidad</t>
  </si>
  <si>
    <t>Costo unitario</t>
  </si>
  <si>
    <t>Subtotal costo</t>
  </si>
  <si>
    <t>Costos fijos</t>
  </si>
  <si>
    <t>Costo total</t>
  </si>
  <si>
    <t>% de Utilidad sobre el costo para el precio de venta</t>
  </si>
  <si>
    <t>Ingreso por venta</t>
  </si>
  <si>
    <t>Impuesto (IVA)</t>
  </si>
  <si>
    <t>Total venta</t>
  </si>
  <si>
    <t>Otros impuestos</t>
  </si>
  <si>
    <t>Total de compra</t>
  </si>
  <si>
    <t>Menos costo total</t>
  </si>
  <si>
    <t>P. unitario venta</t>
  </si>
  <si>
    <t>Mesa comedor</t>
  </si>
  <si>
    <t>Sillas grandes</t>
  </si>
  <si>
    <t>Sillas estandar</t>
  </si>
  <si>
    <t>Pintura</t>
  </si>
  <si>
    <t>Vidrio</t>
  </si>
  <si>
    <t>Tela (tramo)</t>
  </si>
  <si>
    <t>Tarjeta madre</t>
  </si>
  <si>
    <t xml:space="preserve">Procesador </t>
  </si>
  <si>
    <t>Disco D. 1Tb</t>
  </si>
  <si>
    <t>RAM (16 Gb.)</t>
  </si>
  <si>
    <t>Monitor 21"</t>
  </si>
  <si>
    <t>El total del IVA se traslada directo al Gobierno :</t>
  </si>
  <si>
    <t>Subtotal</t>
  </si>
  <si>
    <t>Gabinete torre*</t>
  </si>
  <si>
    <t>* El Gabinete ya viene con fuente de poder, teclado y mouse</t>
  </si>
  <si>
    <t>Total x producto</t>
  </si>
  <si>
    <t>Venta de equipo de cómputo ensamblado tipo torre</t>
  </si>
  <si>
    <t xml:space="preserve">Actual .- </t>
  </si>
  <si>
    <t>Con el 20% de utilidad</t>
  </si>
  <si>
    <t>Venta de bicicletas</t>
  </si>
  <si>
    <t>De carreras</t>
  </si>
  <si>
    <t>De Montaña</t>
  </si>
  <si>
    <t>Para niños</t>
  </si>
  <si>
    <t>Para la ciudad</t>
  </si>
  <si>
    <t>Bici Doble</t>
  </si>
  <si>
    <t>Profesionales</t>
  </si>
  <si>
    <t>Kit DVR 4 Canales</t>
  </si>
  <si>
    <t>P. Comp</t>
  </si>
  <si>
    <t>P. venta</t>
  </si>
  <si>
    <t>MAR</t>
  </si>
  <si>
    <t>Margen</t>
  </si>
  <si>
    <t>Construcciónes y remodelaciónes la CIMA</t>
  </si>
  <si>
    <t>Compra de casa</t>
  </si>
  <si>
    <t>Mano de obra</t>
  </si>
  <si>
    <t>Remodelación (materiales)</t>
  </si>
  <si>
    <t>Total inversión</t>
  </si>
  <si>
    <t>Precio de venta</t>
  </si>
  <si>
    <t>A) Cual sería el porcentaje de venta para tener una utilidad Neta de $1,500.00</t>
  </si>
  <si>
    <t>B) Cual sería el porcentaje de venta para tener una utilidad Neta de $2,000.00</t>
  </si>
  <si>
    <t>A) Cual sería el precio de venta para tener un margen del 35% de utilidad</t>
  </si>
  <si>
    <t>B) Cual sería el precio de venta para tener un margen del 50% de utilidad</t>
  </si>
  <si>
    <t>A) Cual sería el porcentaje de venta para tener una utilidad Neta de $200,000.00</t>
  </si>
  <si>
    <t>B) Cual sería el porcentaje de venta para tener una utilidad Neta de $180,000.00</t>
  </si>
  <si>
    <t>Situación actual</t>
  </si>
  <si>
    <t xml:space="preserve">Dron sencillo </t>
  </si>
  <si>
    <t>Precio compra</t>
  </si>
  <si>
    <t>% Utilidad</t>
  </si>
  <si>
    <t>A) Cual sería el precio de venta para taner un margen del 50%</t>
  </si>
  <si>
    <t>B) Cual sería el precio de venta para taner un margen del 30%</t>
  </si>
  <si>
    <t>Juan vende equipos de cómputo y de momento tiene un pedido de una computadora de escritorio, la cual se la solicitan que puede ser armada (no de línea o marca).</t>
  </si>
  <si>
    <t>Una constructora, compra, remodela y vende casas.</t>
  </si>
  <si>
    <t>Una empresa que vende bicicletas desea calcular unos porcentajes de utilidad.</t>
  </si>
  <si>
    <r>
      <rPr>
        <b/>
        <sz val="11"/>
        <color theme="1"/>
        <rFont val="Calibri"/>
        <family val="2"/>
        <scheme val="minor"/>
      </rPr>
      <t>Situación Actual:</t>
    </r>
    <r>
      <rPr>
        <sz val="11"/>
        <color theme="1"/>
        <rFont val="Calibri"/>
        <family val="2"/>
        <scheme val="minor"/>
      </rPr>
      <t xml:space="preserve"> Una empresa vende Drones y tiene el siguiente caso con un % del 40%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</si>
</sst>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0" borderId="0" xfId="1" applyFont="1"/>
    <xf numFmtId="44" fontId="0" fillId="0" borderId="0" xfId="1" applyFont="1" applyBorder="1"/>
    <xf numFmtId="44" fontId="0" fillId="0" borderId="1" xfId="0" applyNumberFormat="1" applyBorder="1"/>
    <xf numFmtId="44" fontId="0" fillId="0" borderId="1" xfId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44" fontId="0" fillId="0" borderId="0" xfId="0" applyNumberFormat="1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44" fontId="0" fillId="0" borderId="2" xfId="0" applyNumberFormat="1" applyBorder="1"/>
    <xf numFmtId="44" fontId="0" fillId="0" borderId="1" xfId="1" applyFont="1" applyBorder="1" applyAlignment="1">
      <alignment horizontal="center"/>
    </xf>
    <xf numFmtId="44" fontId="2" fillId="0" borderId="1" xfId="0" applyNumberFormat="1" applyFont="1" applyBorder="1"/>
    <xf numFmtId="0" fontId="0" fillId="0" borderId="3" xfId="0" applyBorder="1"/>
    <xf numFmtId="0" fontId="0" fillId="0" borderId="0" xfId="0" applyBorder="1" applyAlignment="1">
      <alignment horizontal="center"/>
    </xf>
    <xf numFmtId="44" fontId="0" fillId="0" borderId="7" xfId="0" applyNumberFormat="1" applyBorder="1"/>
    <xf numFmtId="44" fontId="0" fillId="0" borderId="12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Border="1"/>
    <xf numFmtId="9" fontId="2" fillId="0" borderId="1" xfId="2" applyFont="1" applyBorder="1" applyAlignment="1">
      <alignment horizontal="right"/>
    </xf>
    <xf numFmtId="0" fontId="3" fillId="0" borderId="0" xfId="0" applyFont="1" applyBorder="1"/>
    <xf numFmtId="0" fontId="4" fillId="0" borderId="0" xfId="0" applyFont="1"/>
    <xf numFmtId="44" fontId="0" fillId="0" borderId="13" xfId="0" applyNumberFormat="1" applyBorder="1"/>
    <xf numFmtId="2" fontId="0" fillId="0" borderId="0" xfId="0" applyNumberFormat="1" applyBorder="1"/>
    <xf numFmtId="0" fontId="4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44" fontId="0" fillId="0" borderId="14" xfId="1" applyFont="1" applyBorder="1"/>
    <xf numFmtId="44" fontId="0" fillId="0" borderId="13" xfId="1" applyFont="1" applyBorder="1"/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/>
    <xf numFmtId="0" fontId="2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9" fontId="0" fillId="0" borderId="0" xfId="2" applyFont="1" applyBorder="1"/>
    <xf numFmtId="9" fontId="0" fillId="0" borderId="0" xfId="2" applyFont="1"/>
    <xf numFmtId="9" fontId="0" fillId="0" borderId="0" xfId="2" applyFont="1" applyBorder="1" applyAlignment="1">
      <alignment horizontal="center"/>
    </xf>
    <xf numFmtId="0" fontId="0" fillId="4" borderId="10" xfId="0" applyFill="1" applyBorder="1"/>
    <xf numFmtId="0" fontId="0" fillId="4" borderId="12" xfId="0" applyFill="1" applyBorder="1"/>
    <xf numFmtId="0" fontId="0" fillId="4" borderId="0" xfId="0" applyFill="1" applyBorder="1"/>
    <xf numFmtId="44" fontId="0" fillId="0" borderId="7" xfId="1" applyFont="1" applyBorder="1"/>
    <xf numFmtId="9" fontId="0" fillId="0" borderId="7" xfId="2" applyFont="1" applyBorder="1"/>
    <xf numFmtId="0" fontId="0" fillId="5" borderId="10" xfId="0" applyFill="1" applyBorder="1"/>
    <xf numFmtId="0" fontId="0" fillId="5" borderId="12" xfId="0" applyFill="1" applyBorder="1"/>
    <xf numFmtId="0" fontId="2" fillId="0" borderId="0" xfId="0" applyFont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D0707-1B75-4A6B-ADDA-FA30ECE3E117}">
  <sheetPr>
    <tabColor rgb="FFFFFF00"/>
  </sheetPr>
  <dimension ref="B1:M25"/>
  <sheetViews>
    <sheetView tabSelected="1" workbookViewId="0">
      <selection activeCell="B1" sqref="B1"/>
    </sheetView>
  </sheetViews>
  <sheetFormatPr baseColWidth="10" defaultRowHeight="14.5" x14ac:dyDescent="0.35"/>
  <cols>
    <col min="1" max="1" width="2" customWidth="1"/>
    <col min="2" max="2" width="1.7265625" customWidth="1"/>
    <col min="3" max="3" width="16.1796875" customWidth="1"/>
    <col min="4" max="4" width="15.453125" customWidth="1"/>
    <col min="5" max="5" width="13.54296875" customWidth="1"/>
    <col min="6" max="6" width="13.26953125" customWidth="1"/>
    <col min="7" max="7" width="13" customWidth="1"/>
    <col min="9" max="9" width="13.1796875" customWidth="1"/>
    <col min="10" max="10" width="18.1796875" customWidth="1"/>
    <col min="11" max="11" width="12.81640625" customWidth="1"/>
    <col min="12" max="12" width="1.7265625" customWidth="1"/>
    <col min="13" max="13" width="14.1796875" style="3" bestFit="1" customWidth="1"/>
  </cols>
  <sheetData>
    <row r="1" spans="2:13" x14ac:dyDescent="0.35">
      <c r="C1" s="37" t="s">
        <v>31</v>
      </c>
      <c r="D1" t="s">
        <v>32</v>
      </c>
      <c r="F1" t="s">
        <v>63</v>
      </c>
    </row>
    <row r="2" spans="2:13" x14ac:dyDescent="0.35">
      <c r="B2" s="19"/>
      <c r="C2" s="7"/>
      <c r="D2" s="7"/>
      <c r="E2" s="7"/>
      <c r="F2" s="7"/>
      <c r="G2" s="7"/>
      <c r="H2" s="7"/>
      <c r="I2" s="7"/>
      <c r="J2" s="7"/>
      <c r="K2" s="7"/>
      <c r="L2" s="8"/>
    </row>
    <row r="3" spans="2:13" x14ac:dyDescent="0.35">
      <c r="B3" s="9"/>
      <c r="C3" s="52" t="s">
        <v>30</v>
      </c>
      <c r="D3" s="53"/>
      <c r="E3" s="53"/>
      <c r="F3" s="53"/>
      <c r="G3" s="53"/>
      <c r="H3" s="53"/>
      <c r="I3" s="53"/>
      <c r="J3" s="53"/>
      <c r="K3" s="54"/>
      <c r="L3" s="11"/>
    </row>
    <row r="4" spans="2:13" x14ac:dyDescent="0.35">
      <c r="B4" s="9"/>
      <c r="C4" s="10"/>
      <c r="H4" s="27"/>
      <c r="J4" s="10"/>
      <c r="K4" s="10"/>
      <c r="L4" s="11"/>
    </row>
    <row r="5" spans="2:13" x14ac:dyDescent="0.35">
      <c r="B5" s="9"/>
      <c r="C5" s="10"/>
      <c r="D5" s="2" t="s">
        <v>27</v>
      </c>
      <c r="E5" s="2" t="s">
        <v>20</v>
      </c>
      <c r="F5" s="2" t="s">
        <v>21</v>
      </c>
      <c r="G5" s="2" t="s">
        <v>22</v>
      </c>
      <c r="H5" s="30" t="s">
        <v>23</v>
      </c>
      <c r="I5" s="2" t="s">
        <v>24</v>
      </c>
      <c r="J5" s="10"/>
      <c r="K5" s="10"/>
      <c r="L5" s="11"/>
    </row>
    <row r="6" spans="2:13" x14ac:dyDescent="0.35">
      <c r="B6" s="9"/>
      <c r="C6" s="1" t="s">
        <v>1</v>
      </c>
      <c r="D6" s="1">
        <v>1</v>
      </c>
      <c r="E6" s="1">
        <v>1</v>
      </c>
      <c r="F6" s="1">
        <v>1</v>
      </c>
      <c r="G6" s="1">
        <v>1</v>
      </c>
      <c r="H6" s="1">
        <v>2</v>
      </c>
      <c r="I6" s="1">
        <v>1</v>
      </c>
      <c r="J6" s="10"/>
      <c r="K6" s="10"/>
      <c r="L6" s="11"/>
    </row>
    <row r="7" spans="2:13" x14ac:dyDescent="0.35">
      <c r="B7" s="9"/>
      <c r="C7" s="1" t="s">
        <v>2</v>
      </c>
      <c r="D7" s="6">
        <v>850</v>
      </c>
      <c r="E7" s="6">
        <v>1950</v>
      </c>
      <c r="F7" s="6">
        <v>2500</v>
      </c>
      <c r="G7" s="6">
        <v>1150</v>
      </c>
      <c r="H7" s="6">
        <v>1230</v>
      </c>
      <c r="I7" s="6">
        <v>3125</v>
      </c>
      <c r="J7" s="4"/>
      <c r="K7" s="10"/>
      <c r="L7" s="11"/>
    </row>
    <row r="8" spans="2:13" x14ac:dyDescent="0.35">
      <c r="B8" s="9"/>
      <c r="C8" s="1" t="s">
        <v>3</v>
      </c>
      <c r="D8" s="6">
        <f>+D6*D7</f>
        <v>850</v>
      </c>
      <c r="E8" s="6">
        <f t="shared" ref="E8:I8" si="0">+E6*E7</f>
        <v>1950</v>
      </c>
      <c r="F8" s="6">
        <f t="shared" si="0"/>
        <v>2500</v>
      </c>
      <c r="G8" s="6">
        <f t="shared" si="0"/>
        <v>1150</v>
      </c>
      <c r="H8" s="6">
        <f t="shared" si="0"/>
        <v>2460</v>
      </c>
      <c r="I8" s="6">
        <f t="shared" si="0"/>
        <v>3125</v>
      </c>
      <c r="J8" s="22" t="s">
        <v>11</v>
      </c>
      <c r="K8" s="5">
        <f>SUM(D8:J8)</f>
        <v>12035</v>
      </c>
      <c r="L8" s="11"/>
    </row>
    <row r="9" spans="2:13" x14ac:dyDescent="0.35">
      <c r="B9" s="9"/>
      <c r="C9" s="31" t="s">
        <v>28</v>
      </c>
      <c r="D9" s="10"/>
      <c r="E9" s="10"/>
      <c r="F9" s="10"/>
      <c r="G9" s="10"/>
      <c r="H9" s="10"/>
      <c r="I9" s="10"/>
      <c r="J9" s="10"/>
      <c r="K9" s="10"/>
      <c r="L9" s="11"/>
    </row>
    <row r="10" spans="2:13" x14ac:dyDescent="0.35">
      <c r="B10" s="9"/>
      <c r="C10" s="10"/>
      <c r="D10" s="10"/>
      <c r="E10" s="10"/>
      <c r="F10" s="10"/>
      <c r="G10" s="10"/>
      <c r="H10" s="10"/>
      <c r="I10" s="10"/>
      <c r="J10" s="1" t="s">
        <v>4</v>
      </c>
      <c r="K10" s="6">
        <v>1450</v>
      </c>
      <c r="L10" s="11"/>
    </row>
    <row r="11" spans="2:13" x14ac:dyDescent="0.35">
      <c r="B11" s="9"/>
      <c r="C11" s="52" t="s">
        <v>6</v>
      </c>
      <c r="D11" s="53"/>
      <c r="E11" s="53"/>
      <c r="F11" s="54"/>
      <c r="G11" s="25">
        <v>0.2</v>
      </c>
      <c r="H11" s="10"/>
      <c r="I11" s="10"/>
      <c r="J11" s="35" t="s">
        <v>5</v>
      </c>
      <c r="K11" s="36">
        <f>SUM(K8:K10)</f>
        <v>13485</v>
      </c>
      <c r="L11" s="11"/>
    </row>
    <row r="12" spans="2:13" x14ac:dyDescent="0.35">
      <c r="B12" s="9"/>
      <c r="H12" s="10"/>
      <c r="I12" s="10"/>
      <c r="J12" s="10"/>
      <c r="K12" s="10"/>
      <c r="L12" s="11"/>
    </row>
    <row r="13" spans="2:13" x14ac:dyDescent="0.35">
      <c r="B13" s="9"/>
      <c r="C13" s="32" t="s">
        <v>13</v>
      </c>
      <c r="D13" s="12">
        <f>+(D7*$G$11)+D7</f>
        <v>1020</v>
      </c>
      <c r="E13" s="12">
        <f t="shared" ref="E13:I13" si="1">+(E7*$G$11)+E7</f>
        <v>2340</v>
      </c>
      <c r="F13" s="12">
        <f t="shared" si="1"/>
        <v>3000</v>
      </c>
      <c r="G13" s="12">
        <f t="shared" si="1"/>
        <v>1380</v>
      </c>
      <c r="H13" s="12">
        <f t="shared" si="1"/>
        <v>1476</v>
      </c>
      <c r="I13" s="12">
        <f t="shared" si="1"/>
        <v>3750</v>
      </c>
      <c r="J13" s="10"/>
      <c r="K13" s="10"/>
      <c r="L13" s="11"/>
    </row>
    <row r="14" spans="2:13" x14ac:dyDescent="0.35">
      <c r="B14" s="9"/>
      <c r="C14" s="20" t="s">
        <v>29</v>
      </c>
      <c r="D14" s="12">
        <f>+D13*D6</f>
        <v>1020</v>
      </c>
      <c r="E14" s="12">
        <f t="shared" ref="E14:I14" si="2">+E13*E6</f>
        <v>2340</v>
      </c>
      <c r="F14" s="12">
        <f t="shared" si="2"/>
        <v>3000</v>
      </c>
      <c r="G14" s="12">
        <f t="shared" si="2"/>
        <v>1380</v>
      </c>
      <c r="H14" s="12">
        <f t="shared" si="2"/>
        <v>2952</v>
      </c>
      <c r="I14" s="12">
        <f t="shared" si="2"/>
        <v>3750</v>
      </c>
      <c r="J14" s="20" t="s">
        <v>7</v>
      </c>
      <c r="K14" s="12">
        <f>SUM(D14:J14)</f>
        <v>14442</v>
      </c>
      <c r="L14" s="21"/>
      <c r="M14"/>
    </row>
    <row r="15" spans="2:13" ht="15" thickBot="1" x14ac:dyDescent="0.4">
      <c r="B15" s="9"/>
      <c r="C15" s="10">
        <v>0.16</v>
      </c>
      <c r="D15" s="4">
        <f>+D14*$C$15</f>
        <v>163.20000000000002</v>
      </c>
      <c r="E15" s="4">
        <f t="shared" ref="E15:I15" si="3">+E14*$C$15</f>
        <v>374.40000000000003</v>
      </c>
      <c r="F15" s="4">
        <f t="shared" si="3"/>
        <v>480</v>
      </c>
      <c r="G15" s="4">
        <f t="shared" si="3"/>
        <v>220.8</v>
      </c>
      <c r="H15" s="4">
        <f t="shared" si="3"/>
        <v>472.32</v>
      </c>
      <c r="I15" s="4">
        <f t="shared" si="3"/>
        <v>600</v>
      </c>
      <c r="J15" s="20" t="s">
        <v>8</v>
      </c>
      <c r="K15" s="34">
        <f>SUM(C15:J15)</f>
        <v>2310.88</v>
      </c>
      <c r="L15" s="21"/>
      <c r="M15"/>
    </row>
    <row r="16" spans="2:13" ht="15" thickTop="1" x14ac:dyDescent="0.35">
      <c r="B16" s="9"/>
      <c r="C16" s="10"/>
      <c r="D16" s="4"/>
      <c r="E16" s="4"/>
      <c r="F16" s="4"/>
      <c r="G16" s="4"/>
      <c r="H16" s="4"/>
      <c r="I16" s="10"/>
      <c r="J16" s="17" t="s">
        <v>9</v>
      </c>
      <c r="K16" s="33">
        <f>SUM(K14:K15)</f>
        <v>16752.88</v>
      </c>
      <c r="L16" s="21"/>
      <c r="M16"/>
    </row>
    <row r="17" spans="2:13" ht="15" thickBot="1" x14ac:dyDescent="0.4">
      <c r="B17" s="9"/>
      <c r="C17" s="10" t="s">
        <v>25</v>
      </c>
      <c r="D17" s="10"/>
      <c r="E17" s="10"/>
      <c r="F17" s="28">
        <f>+K15</f>
        <v>2310.88</v>
      </c>
      <c r="G17" s="10"/>
      <c r="H17" s="10"/>
      <c r="I17" s="10"/>
      <c r="J17" s="10"/>
      <c r="K17" s="10"/>
      <c r="L17" s="11"/>
      <c r="M17"/>
    </row>
    <row r="18" spans="2:13" ht="15" thickTop="1" x14ac:dyDescent="0.35">
      <c r="B18" s="9"/>
      <c r="C18" s="10"/>
      <c r="D18" s="10"/>
      <c r="E18" s="10"/>
      <c r="F18" s="10"/>
      <c r="G18" s="12"/>
      <c r="H18" s="10"/>
      <c r="I18" s="10"/>
      <c r="J18" s="20" t="s">
        <v>7</v>
      </c>
      <c r="K18" s="12">
        <f>+K14</f>
        <v>14442</v>
      </c>
      <c r="L18" s="11"/>
      <c r="M18"/>
    </row>
    <row r="19" spans="2:13" x14ac:dyDescent="0.35">
      <c r="B19" s="9"/>
      <c r="C19" s="10"/>
      <c r="D19" s="10"/>
      <c r="E19" s="10"/>
      <c r="F19" s="10"/>
      <c r="G19" s="10"/>
      <c r="H19" s="10"/>
      <c r="I19" s="10"/>
      <c r="J19" s="20" t="s">
        <v>12</v>
      </c>
      <c r="K19" s="16">
        <f>-K11</f>
        <v>-13485</v>
      </c>
      <c r="L19" s="11"/>
      <c r="M19"/>
    </row>
    <row r="20" spans="2:13" x14ac:dyDescent="0.35">
      <c r="B20" s="9"/>
      <c r="C20" s="26" t="s">
        <v>51</v>
      </c>
      <c r="D20" s="10"/>
      <c r="E20" s="10"/>
      <c r="F20" s="10"/>
      <c r="G20" s="10"/>
      <c r="H20" s="10"/>
      <c r="I20" s="10"/>
      <c r="J20" s="20" t="s">
        <v>26</v>
      </c>
      <c r="K20" s="12">
        <f>SUM(K18:K19)</f>
        <v>957</v>
      </c>
      <c r="L20" s="11"/>
      <c r="M20"/>
    </row>
    <row r="21" spans="2:13" x14ac:dyDescent="0.35">
      <c r="B21" s="9"/>
      <c r="D21" s="10"/>
      <c r="E21" s="10"/>
      <c r="F21" s="10"/>
      <c r="G21" s="10"/>
      <c r="H21" s="10"/>
      <c r="I21" s="29">
        <v>-0.3</v>
      </c>
      <c r="J21" s="20" t="s">
        <v>10</v>
      </c>
      <c r="K21" s="4">
        <f>+K20*I21</f>
        <v>-287.09999999999997</v>
      </c>
      <c r="L21" s="11"/>
      <c r="M21"/>
    </row>
    <row r="22" spans="2:13" x14ac:dyDescent="0.35">
      <c r="B22" s="9"/>
      <c r="C22" s="26" t="s">
        <v>52</v>
      </c>
      <c r="D22" s="10"/>
      <c r="E22" s="10"/>
      <c r="F22" s="10"/>
      <c r="G22" s="10"/>
      <c r="H22" s="10"/>
      <c r="I22" s="10"/>
      <c r="J22" s="23" t="s">
        <v>0</v>
      </c>
      <c r="K22" s="18">
        <f>SUM(K20:K21)</f>
        <v>669.90000000000009</v>
      </c>
      <c r="L22" s="11"/>
      <c r="M22"/>
    </row>
    <row r="23" spans="2:13" x14ac:dyDescent="0.3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/>
    </row>
    <row r="25" spans="2:13" x14ac:dyDescent="0.35">
      <c r="D25" s="10" t="s">
        <v>14</v>
      </c>
      <c r="E25" s="10" t="s">
        <v>15</v>
      </c>
      <c r="F25" s="10" t="s">
        <v>16</v>
      </c>
      <c r="G25" s="24" t="s">
        <v>19</v>
      </c>
      <c r="H25" s="24" t="s">
        <v>17</v>
      </c>
      <c r="I25" s="24" t="s">
        <v>18</v>
      </c>
    </row>
  </sheetData>
  <mergeCells count="2">
    <mergeCell ref="C11:F11"/>
    <mergeCell ref="C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EB10-D387-403F-90AE-D7A142338652}">
  <dimension ref="A1:F19"/>
  <sheetViews>
    <sheetView showGridLines="0" workbookViewId="0">
      <selection activeCell="G1" sqref="G1"/>
    </sheetView>
  </sheetViews>
  <sheetFormatPr baseColWidth="10" defaultRowHeight="14.5" x14ac:dyDescent="0.35"/>
  <cols>
    <col min="1" max="1" width="14" bestFit="1" customWidth="1"/>
    <col min="2" max="2" width="27.7265625" customWidth="1"/>
    <col min="3" max="3" width="14.1796875" bestFit="1" customWidth="1"/>
  </cols>
  <sheetData>
    <row r="1" spans="1:6" x14ac:dyDescent="0.35">
      <c r="A1" s="51" t="s">
        <v>57</v>
      </c>
      <c r="B1" t="s">
        <v>64</v>
      </c>
    </row>
    <row r="2" spans="1:6" x14ac:dyDescent="0.35">
      <c r="A2" s="44"/>
      <c r="B2" s="55" t="s">
        <v>45</v>
      </c>
      <c r="C2" s="55"/>
      <c r="D2" s="55"/>
      <c r="E2" s="55"/>
      <c r="F2" s="45"/>
    </row>
    <row r="3" spans="1:6" x14ac:dyDescent="0.35">
      <c r="A3" s="9"/>
      <c r="B3" s="10"/>
      <c r="C3" s="10"/>
      <c r="D3" s="10"/>
      <c r="E3" s="10"/>
      <c r="F3" s="11"/>
    </row>
    <row r="4" spans="1:6" x14ac:dyDescent="0.35">
      <c r="A4" s="9"/>
      <c r="B4" s="10" t="s">
        <v>46</v>
      </c>
      <c r="C4" s="4">
        <v>1450000</v>
      </c>
      <c r="D4" s="10"/>
      <c r="E4" s="10"/>
      <c r="F4" s="11"/>
    </row>
    <row r="5" spans="1:6" x14ac:dyDescent="0.35">
      <c r="A5" s="9"/>
      <c r="B5" s="10" t="s">
        <v>48</v>
      </c>
      <c r="C5" s="4">
        <v>175000</v>
      </c>
      <c r="D5" s="10"/>
      <c r="E5" s="10"/>
      <c r="F5" s="11"/>
    </row>
    <row r="6" spans="1:6" ht="15" thickBot="1" x14ac:dyDescent="0.4">
      <c r="A6" s="9"/>
      <c r="B6" s="10" t="s">
        <v>47</v>
      </c>
      <c r="C6" s="34">
        <v>85000</v>
      </c>
      <c r="D6" s="10"/>
      <c r="E6" s="10"/>
      <c r="F6" s="11"/>
    </row>
    <row r="7" spans="1:6" ht="15" thickTop="1" x14ac:dyDescent="0.35">
      <c r="A7" s="9"/>
      <c r="B7" s="10" t="s">
        <v>49</v>
      </c>
      <c r="C7" s="4">
        <f>SUM(C4:C6)</f>
        <v>1710000</v>
      </c>
      <c r="D7" s="10"/>
      <c r="E7" s="10"/>
      <c r="F7" s="11"/>
    </row>
    <row r="8" spans="1:6" x14ac:dyDescent="0.35">
      <c r="A8" s="9"/>
      <c r="B8" s="10"/>
      <c r="C8" s="4"/>
      <c r="D8" s="10"/>
      <c r="E8" s="10"/>
      <c r="F8" s="11"/>
    </row>
    <row r="9" spans="1:6" x14ac:dyDescent="0.35">
      <c r="A9" s="9"/>
      <c r="B9" s="46" t="s">
        <v>50</v>
      </c>
      <c r="C9" s="4">
        <v>2000000</v>
      </c>
      <c r="D9" s="10"/>
      <c r="E9" s="10"/>
      <c r="F9" s="11"/>
    </row>
    <row r="10" spans="1:6" x14ac:dyDescent="0.35">
      <c r="A10" s="9"/>
      <c r="B10" s="10"/>
      <c r="C10" s="10"/>
      <c r="D10" s="10"/>
      <c r="E10" s="10"/>
      <c r="F10" s="11"/>
    </row>
    <row r="11" spans="1:6" x14ac:dyDescent="0.35">
      <c r="A11" s="9"/>
      <c r="B11" s="10" t="s">
        <v>44</v>
      </c>
      <c r="C11" s="12">
        <f>+C9-C7</f>
        <v>290000</v>
      </c>
      <c r="D11" s="10"/>
      <c r="E11" s="10"/>
      <c r="F11" s="11"/>
    </row>
    <row r="12" spans="1:6" x14ac:dyDescent="0.35">
      <c r="A12" s="9"/>
      <c r="B12" s="10"/>
      <c r="C12" s="10"/>
      <c r="D12" s="10"/>
      <c r="E12" s="10"/>
      <c r="F12" s="11"/>
    </row>
    <row r="13" spans="1:6" x14ac:dyDescent="0.35">
      <c r="A13" s="9"/>
      <c r="B13" s="10" t="s">
        <v>0</v>
      </c>
      <c r="C13" s="43">
        <f>+C11/C7</f>
        <v>0.16959064327485379</v>
      </c>
      <c r="D13" s="10"/>
      <c r="E13" s="10"/>
      <c r="F13" s="11"/>
    </row>
    <row r="14" spans="1:6" x14ac:dyDescent="0.35">
      <c r="A14" s="9"/>
      <c r="B14" s="10"/>
      <c r="C14" s="10"/>
      <c r="D14" s="10"/>
      <c r="E14" s="10"/>
      <c r="F14" s="11"/>
    </row>
    <row r="15" spans="1:6" x14ac:dyDescent="0.35">
      <c r="A15" s="9"/>
      <c r="B15" s="10"/>
      <c r="C15" s="10"/>
      <c r="D15" s="10"/>
      <c r="E15" s="10"/>
      <c r="F15" s="11"/>
    </row>
    <row r="16" spans="1:6" x14ac:dyDescent="0.35">
      <c r="A16" s="9"/>
      <c r="B16" s="10" t="s">
        <v>53</v>
      </c>
      <c r="C16" s="10"/>
      <c r="D16" s="10"/>
      <c r="E16" s="10"/>
      <c r="F16" s="11"/>
    </row>
    <row r="17" spans="1:6" x14ac:dyDescent="0.35">
      <c r="A17" s="9"/>
      <c r="B17" s="10"/>
      <c r="C17" s="10"/>
      <c r="D17" s="10"/>
      <c r="E17" s="10"/>
      <c r="F17" s="11"/>
    </row>
    <row r="18" spans="1:6" x14ac:dyDescent="0.35">
      <c r="A18" s="9"/>
      <c r="B18" s="10" t="s">
        <v>54</v>
      </c>
      <c r="C18" s="10"/>
      <c r="D18" s="10"/>
      <c r="E18" s="10"/>
      <c r="F18" s="11"/>
    </row>
    <row r="19" spans="1:6" x14ac:dyDescent="0.35">
      <c r="A19" s="13"/>
      <c r="B19" s="14"/>
      <c r="C19" s="14"/>
      <c r="D19" s="14"/>
      <c r="E19" s="14"/>
      <c r="F19" s="15"/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F919-58C9-4430-A852-394AAAE0CDA2}">
  <sheetPr>
    <tabColor theme="4" tint="0.39997558519241921"/>
  </sheetPr>
  <dimension ref="B1:M25"/>
  <sheetViews>
    <sheetView workbookViewId="0"/>
  </sheetViews>
  <sheetFormatPr baseColWidth="10" defaultRowHeight="14.5" x14ac:dyDescent="0.35"/>
  <cols>
    <col min="1" max="1" width="2" customWidth="1"/>
    <col min="2" max="2" width="1.7265625" customWidth="1"/>
    <col min="3" max="3" width="16.1796875" customWidth="1"/>
    <col min="4" max="4" width="15.453125" customWidth="1"/>
    <col min="5" max="5" width="13.54296875" customWidth="1"/>
    <col min="6" max="6" width="13.26953125" customWidth="1"/>
    <col min="7" max="7" width="13.453125" customWidth="1"/>
    <col min="8" max="8" width="12.7265625" customWidth="1"/>
    <col min="9" max="9" width="13.1796875" customWidth="1"/>
    <col min="10" max="10" width="18.1796875" customWidth="1"/>
    <col min="11" max="11" width="14.453125" customWidth="1"/>
    <col min="12" max="12" width="1.7265625" customWidth="1"/>
    <col min="13" max="13" width="14.1796875" style="3" bestFit="1" customWidth="1"/>
  </cols>
  <sheetData>
    <row r="1" spans="2:13" x14ac:dyDescent="0.35">
      <c r="B1" s="51" t="s">
        <v>57</v>
      </c>
      <c r="D1" t="s">
        <v>65</v>
      </c>
    </row>
    <row r="2" spans="2:13" x14ac:dyDescent="0.35">
      <c r="B2" s="19"/>
      <c r="C2" s="7"/>
      <c r="D2" s="7"/>
      <c r="E2" s="7"/>
      <c r="F2" s="7"/>
      <c r="G2" s="7"/>
      <c r="H2" s="7"/>
      <c r="I2" s="7"/>
      <c r="J2" s="7"/>
      <c r="K2" s="7"/>
      <c r="L2" s="8"/>
    </row>
    <row r="3" spans="2:13" x14ac:dyDescent="0.35">
      <c r="B3" s="9"/>
      <c r="C3" s="56" t="s">
        <v>33</v>
      </c>
      <c r="D3" s="57"/>
      <c r="E3" s="57"/>
      <c r="F3" s="57"/>
      <c r="G3" s="57"/>
      <c r="H3" s="57"/>
      <c r="I3" s="57"/>
      <c r="J3" s="57"/>
      <c r="K3" s="58"/>
      <c r="L3" s="11"/>
    </row>
    <row r="4" spans="2:13" x14ac:dyDescent="0.35">
      <c r="B4" s="9"/>
      <c r="C4" s="10"/>
      <c r="H4" s="27"/>
      <c r="J4" s="10"/>
      <c r="K4" s="10"/>
      <c r="L4" s="11"/>
    </row>
    <row r="5" spans="2:13" x14ac:dyDescent="0.35">
      <c r="B5" s="9"/>
      <c r="C5" s="10"/>
      <c r="D5" s="38" t="s">
        <v>34</v>
      </c>
      <c r="E5" s="38" t="s">
        <v>35</v>
      </c>
      <c r="F5" s="38" t="s">
        <v>36</v>
      </c>
      <c r="G5" s="38" t="s">
        <v>37</v>
      </c>
      <c r="H5" s="39" t="s">
        <v>38</v>
      </c>
      <c r="I5" s="38" t="s">
        <v>39</v>
      </c>
      <c r="J5" s="10"/>
      <c r="K5" s="10"/>
      <c r="L5" s="11"/>
    </row>
    <row r="6" spans="2:13" x14ac:dyDescent="0.35">
      <c r="B6" s="9"/>
      <c r="C6" s="1" t="s">
        <v>1</v>
      </c>
      <c r="D6" s="1">
        <v>5</v>
      </c>
      <c r="E6" s="1">
        <v>4</v>
      </c>
      <c r="F6" s="1">
        <v>2</v>
      </c>
      <c r="G6" s="1">
        <v>3</v>
      </c>
      <c r="H6" s="1">
        <v>2</v>
      </c>
      <c r="I6" s="1">
        <v>3</v>
      </c>
      <c r="J6" s="10"/>
      <c r="K6" s="10"/>
      <c r="L6" s="11"/>
    </row>
    <row r="7" spans="2:13" x14ac:dyDescent="0.35">
      <c r="B7" s="9"/>
      <c r="C7" s="1" t="s">
        <v>2</v>
      </c>
      <c r="D7" s="6">
        <v>75000</v>
      </c>
      <c r="E7" s="6">
        <v>35000</v>
      </c>
      <c r="F7" s="6">
        <v>2500</v>
      </c>
      <c r="G7" s="6">
        <v>4750</v>
      </c>
      <c r="H7" s="6">
        <v>8000</v>
      </c>
      <c r="I7" s="6">
        <v>115000</v>
      </c>
      <c r="J7" s="4"/>
      <c r="K7" s="10"/>
      <c r="L7" s="11"/>
    </row>
    <row r="8" spans="2:13" x14ac:dyDescent="0.35">
      <c r="B8" s="9"/>
      <c r="C8" s="1" t="s">
        <v>3</v>
      </c>
      <c r="D8" s="6">
        <f>+D6*D7</f>
        <v>375000</v>
      </c>
      <c r="E8" s="6">
        <f t="shared" ref="E8:I8" si="0">+E6*E7</f>
        <v>140000</v>
      </c>
      <c r="F8" s="6">
        <f t="shared" si="0"/>
        <v>5000</v>
      </c>
      <c r="G8" s="6">
        <f t="shared" si="0"/>
        <v>14250</v>
      </c>
      <c r="H8" s="6">
        <f t="shared" si="0"/>
        <v>16000</v>
      </c>
      <c r="I8" s="6">
        <f t="shared" si="0"/>
        <v>345000</v>
      </c>
      <c r="J8" s="22" t="s">
        <v>11</v>
      </c>
      <c r="K8" s="5">
        <f>SUM(D8:J8)</f>
        <v>895250</v>
      </c>
      <c r="L8" s="11"/>
    </row>
    <row r="9" spans="2:13" x14ac:dyDescent="0.35">
      <c r="B9" s="9"/>
      <c r="C9" s="31"/>
      <c r="D9" s="10"/>
      <c r="E9" s="10"/>
      <c r="F9" s="10"/>
      <c r="G9" s="10"/>
      <c r="H9" s="10"/>
      <c r="I9" s="10"/>
      <c r="J9" s="10"/>
      <c r="K9" s="10"/>
      <c r="L9" s="11"/>
    </row>
    <row r="10" spans="2:13" x14ac:dyDescent="0.35">
      <c r="B10" s="9"/>
      <c r="C10" s="10"/>
      <c r="D10" s="10"/>
      <c r="E10" s="10"/>
      <c r="F10" s="10"/>
      <c r="G10" s="10"/>
      <c r="H10" s="10"/>
      <c r="I10" s="10"/>
      <c r="J10" s="1" t="s">
        <v>4</v>
      </c>
      <c r="K10" s="6">
        <v>9759</v>
      </c>
      <c r="L10" s="11"/>
    </row>
    <row r="11" spans="2:13" x14ac:dyDescent="0.35">
      <c r="B11" s="9"/>
      <c r="C11" s="56" t="s">
        <v>6</v>
      </c>
      <c r="D11" s="57"/>
      <c r="E11" s="57"/>
      <c r="F11" s="58"/>
      <c r="G11" s="25">
        <v>0.25</v>
      </c>
      <c r="H11" s="10"/>
      <c r="I11" s="10"/>
      <c r="J11" s="35" t="s">
        <v>5</v>
      </c>
      <c r="K11" s="36">
        <f>SUM(K8:K10)</f>
        <v>905009</v>
      </c>
      <c r="L11" s="11"/>
    </row>
    <row r="12" spans="2:13" x14ac:dyDescent="0.35">
      <c r="B12" s="9"/>
      <c r="H12" s="10"/>
      <c r="I12" s="10"/>
      <c r="J12" s="10"/>
      <c r="K12" s="10"/>
      <c r="L12" s="11"/>
    </row>
    <row r="13" spans="2:13" x14ac:dyDescent="0.35">
      <c r="B13" s="9"/>
      <c r="C13" s="32" t="s">
        <v>13</v>
      </c>
      <c r="D13" s="12">
        <f>+(D7*$G$11)+D7</f>
        <v>93750</v>
      </c>
      <c r="E13" s="12">
        <f t="shared" ref="E13:I13" si="1">+(E7*$G$11)+E7</f>
        <v>43750</v>
      </c>
      <c r="F13" s="12">
        <f t="shared" si="1"/>
        <v>3125</v>
      </c>
      <c r="G13" s="12">
        <f t="shared" si="1"/>
        <v>5937.5</v>
      </c>
      <c r="H13" s="12">
        <f t="shared" si="1"/>
        <v>10000</v>
      </c>
      <c r="I13" s="12">
        <f t="shared" si="1"/>
        <v>143750</v>
      </c>
      <c r="J13" s="10"/>
      <c r="K13" s="10"/>
      <c r="L13" s="11"/>
    </row>
    <row r="14" spans="2:13" x14ac:dyDescent="0.35">
      <c r="B14" s="9"/>
      <c r="C14" s="20" t="s">
        <v>29</v>
      </c>
      <c r="D14" s="12">
        <f>+D13*D6</f>
        <v>468750</v>
      </c>
      <c r="E14" s="12">
        <f t="shared" ref="E14:I14" si="2">+E13*E6</f>
        <v>175000</v>
      </c>
      <c r="F14" s="12">
        <f t="shared" si="2"/>
        <v>6250</v>
      </c>
      <c r="G14" s="12">
        <f t="shared" si="2"/>
        <v>17812.5</v>
      </c>
      <c r="H14" s="12">
        <f t="shared" si="2"/>
        <v>20000</v>
      </c>
      <c r="I14" s="12">
        <f t="shared" si="2"/>
        <v>431250</v>
      </c>
      <c r="J14" s="20" t="s">
        <v>7</v>
      </c>
      <c r="K14" s="12">
        <f>SUM(D14:J14)</f>
        <v>1119062.5</v>
      </c>
      <c r="L14" s="21"/>
      <c r="M14"/>
    </row>
    <row r="15" spans="2:13" ht="15" thickBot="1" x14ac:dyDescent="0.4">
      <c r="B15" s="9"/>
      <c r="C15" s="10">
        <v>0.16</v>
      </c>
      <c r="D15" s="4">
        <f>+D14*$C$15</f>
        <v>75000</v>
      </c>
      <c r="E15" s="4">
        <f t="shared" ref="E15:I15" si="3">+E14*$C$15</f>
        <v>28000</v>
      </c>
      <c r="F15" s="4">
        <f t="shared" si="3"/>
        <v>1000</v>
      </c>
      <c r="G15" s="4">
        <f t="shared" si="3"/>
        <v>2850</v>
      </c>
      <c r="H15" s="4">
        <f t="shared" si="3"/>
        <v>3200</v>
      </c>
      <c r="I15" s="4">
        <f t="shared" si="3"/>
        <v>69000</v>
      </c>
      <c r="J15" s="20" t="s">
        <v>8</v>
      </c>
      <c r="K15" s="34">
        <f>SUM(C15:J15)</f>
        <v>179050.16</v>
      </c>
      <c r="L15" s="21"/>
      <c r="M15"/>
    </row>
    <row r="16" spans="2:13" ht="15.5" thickTop="1" thickBot="1" x14ac:dyDescent="0.4">
      <c r="B16" s="9"/>
      <c r="C16" s="10" t="s">
        <v>25</v>
      </c>
      <c r="D16" s="10"/>
      <c r="E16" s="10"/>
      <c r="F16" s="28">
        <f>+K15</f>
        <v>179050.16</v>
      </c>
      <c r="G16" s="4"/>
      <c r="H16" s="4"/>
      <c r="I16" s="10"/>
      <c r="J16" s="17" t="s">
        <v>9</v>
      </c>
      <c r="K16" s="33">
        <f>SUM(K14:K15)</f>
        <v>1298112.6599999999</v>
      </c>
      <c r="L16" s="21"/>
      <c r="M16"/>
    </row>
    <row r="17" spans="2:13" ht="15" thickTop="1" x14ac:dyDescent="0.35">
      <c r="B17" s="9"/>
      <c r="C17" s="26" t="s">
        <v>55</v>
      </c>
      <c r="G17" s="10"/>
      <c r="H17" s="10"/>
      <c r="I17" s="10"/>
      <c r="J17" s="10"/>
      <c r="K17" s="10"/>
      <c r="L17" s="11"/>
      <c r="M17"/>
    </row>
    <row r="18" spans="2:13" x14ac:dyDescent="0.35">
      <c r="B18" s="9"/>
      <c r="C18" s="26" t="s">
        <v>56</v>
      </c>
      <c r="D18" s="10"/>
      <c r="E18" s="10"/>
      <c r="F18" s="10"/>
      <c r="G18" s="12"/>
      <c r="H18" s="10"/>
      <c r="I18" s="10"/>
      <c r="J18" s="20" t="s">
        <v>7</v>
      </c>
      <c r="K18" s="12">
        <f>+K14</f>
        <v>1119062.5</v>
      </c>
      <c r="L18" s="11"/>
      <c r="M18"/>
    </row>
    <row r="19" spans="2:13" x14ac:dyDescent="0.35">
      <c r="B19" s="9"/>
      <c r="C19" s="10"/>
      <c r="D19" s="10"/>
      <c r="E19" s="10"/>
      <c r="F19" s="10"/>
      <c r="G19" s="10"/>
      <c r="H19" s="10"/>
      <c r="I19" s="10"/>
      <c r="J19" s="20" t="s">
        <v>12</v>
      </c>
      <c r="K19" s="16">
        <f>-K11</f>
        <v>-905009</v>
      </c>
      <c r="L19" s="11"/>
      <c r="M19"/>
    </row>
    <row r="20" spans="2:13" x14ac:dyDescent="0.35">
      <c r="B20" s="9"/>
      <c r="D20" s="10"/>
      <c r="E20" s="10"/>
      <c r="F20" s="10"/>
      <c r="G20" s="10"/>
      <c r="H20" s="10"/>
      <c r="I20" s="10"/>
      <c r="J20" s="20" t="s">
        <v>26</v>
      </c>
      <c r="K20" s="12">
        <f>SUM(K18:K19)</f>
        <v>214053.5</v>
      </c>
      <c r="L20" s="11"/>
      <c r="M20"/>
    </row>
    <row r="21" spans="2:13" x14ac:dyDescent="0.35">
      <c r="B21" s="9"/>
      <c r="D21" s="10"/>
      <c r="E21" s="10"/>
      <c r="F21" s="10"/>
      <c r="G21" s="10"/>
      <c r="H21" s="10"/>
      <c r="I21" s="29">
        <v>-0.3</v>
      </c>
      <c r="J21" s="20" t="s">
        <v>10</v>
      </c>
      <c r="K21" s="4">
        <f>+K20*I21</f>
        <v>-64216.049999999996</v>
      </c>
      <c r="L21" s="11"/>
      <c r="M21"/>
    </row>
    <row r="22" spans="2:13" x14ac:dyDescent="0.35">
      <c r="B22" s="9"/>
      <c r="D22" s="10"/>
      <c r="E22" s="10"/>
      <c r="F22" s="10"/>
      <c r="G22" s="10"/>
      <c r="H22" s="10"/>
      <c r="I22" s="10"/>
      <c r="J22" s="40" t="s">
        <v>0</v>
      </c>
      <c r="K22" s="18">
        <f>SUM(K20:K21)</f>
        <v>149837.45000000001</v>
      </c>
      <c r="L22" s="11"/>
      <c r="M22"/>
    </row>
    <row r="23" spans="2:13" x14ac:dyDescent="0.3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/>
    </row>
    <row r="25" spans="2:13" x14ac:dyDescent="0.35">
      <c r="D25" s="10" t="s">
        <v>14</v>
      </c>
      <c r="E25" s="10" t="s">
        <v>15</v>
      </c>
      <c r="F25" s="10" t="s">
        <v>16</v>
      </c>
      <c r="G25" s="24" t="s">
        <v>19</v>
      </c>
      <c r="H25" s="24" t="s">
        <v>17</v>
      </c>
      <c r="I25" s="24" t="s">
        <v>18</v>
      </c>
    </row>
  </sheetData>
  <mergeCells count="2">
    <mergeCell ref="C3:K3"/>
    <mergeCell ref="C11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8B9-ACCB-4FD9-A7C4-1011EDC466FA}">
  <dimension ref="B1:G27"/>
  <sheetViews>
    <sheetView workbookViewId="0"/>
  </sheetViews>
  <sheetFormatPr baseColWidth="10" defaultRowHeight="14.5" x14ac:dyDescent="0.35"/>
  <cols>
    <col min="1" max="1" width="2.26953125" customWidth="1"/>
    <col min="2" max="2" width="2.54296875" customWidth="1"/>
    <col min="3" max="3" width="16" customWidth="1"/>
    <col min="4" max="4" width="16.54296875" customWidth="1"/>
    <col min="7" max="7" width="2.81640625" customWidth="1"/>
  </cols>
  <sheetData>
    <row r="1" spans="2:7" x14ac:dyDescent="0.35">
      <c r="B1" t="s">
        <v>66</v>
      </c>
    </row>
    <row r="2" spans="2:7" x14ac:dyDescent="0.35">
      <c r="B2" s="49"/>
      <c r="C2" s="59" t="s">
        <v>58</v>
      </c>
      <c r="D2" s="59"/>
      <c r="E2" s="59"/>
      <c r="F2" s="59"/>
      <c r="G2" s="50"/>
    </row>
    <row r="3" spans="2:7" x14ac:dyDescent="0.35">
      <c r="B3" s="9"/>
      <c r="C3" s="10"/>
      <c r="D3" s="10"/>
      <c r="E3" s="10"/>
      <c r="F3" s="10"/>
      <c r="G3" s="11"/>
    </row>
    <row r="4" spans="2:7" x14ac:dyDescent="0.35">
      <c r="B4" s="9"/>
      <c r="C4" s="10" t="s">
        <v>59</v>
      </c>
      <c r="D4" s="4">
        <v>2500</v>
      </c>
      <c r="E4" s="10"/>
      <c r="F4" s="10"/>
      <c r="G4" s="47"/>
    </row>
    <row r="5" spans="2:7" x14ac:dyDescent="0.35">
      <c r="B5" s="9"/>
      <c r="C5" s="10" t="s">
        <v>50</v>
      </c>
      <c r="D5" s="4">
        <v>3500</v>
      </c>
      <c r="E5" s="10"/>
      <c r="F5" s="10"/>
      <c r="G5" s="47"/>
    </row>
    <row r="6" spans="2:7" x14ac:dyDescent="0.35">
      <c r="B6" s="9"/>
      <c r="C6" s="10" t="s">
        <v>44</v>
      </c>
      <c r="D6" s="4">
        <f>+D5-D4</f>
        <v>1000</v>
      </c>
      <c r="E6" s="10"/>
      <c r="F6" s="10"/>
      <c r="G6" s="47"/>
    </row>
    <row r="7" spans="2:7" x14ac:dyDescent="0.35">
      <c r="B7" s="9"/>
      <c r="C7" s="10" t="s">
        <v>60</v>
      </c>
      <c r="D7" s="41">
        <f>+D6/D4</f>
        <v>0.4</v>
      </c>
      <c r="E7" s="10"/>
      <c r="F7" s="10"/>
      <c r="G7" s="48"/>
    </row>
    <row r="8" spans="2:7" x14ac:dyDescent="0.35">
      <c r="B8" s="9"/>
      <c r="C8" s="10"/>
      <c r="D8" s="10"/>
      <c r="E8" s="10"/>
      <c r="F8" s="10"/>
      <c r="G8" s="11"/>
    </row>
    <row r="9" spans="2:7" x14ac:dyDescent="0.35">
      <c r="B9" s="9"/>
      <c r="C9" s="10"/>
      <c r="D9" s="12"/>
      <c r="E9" s="12"/>
      <c r="F9" s="10"/>
      <c r="G9" s="11"/>
    </row>
    <row r="10" spans="2:7" x14ac:dyDescent="0.35">
      <c r="B10" s="9"/>
      <c r="C10" s="10" t="s">
        <v>61</v>
      </c>
      <c r="D10" s="10"/>
      <c r="E10" s="10"/>
      <c r="F10" s="10"/>
      <c r="G10" s="11"/>
    </row>
    <row r="11" spans="2:7" x14ac:dyDescent="0.35">
      <c r="B11" s="9"/>
      <c r="C11" s="10"/>
      <c r="D11" s="10"/>
      <c r="E11" s="10"/>
      <c r="F11" s="10"/>
      <c r="G11" s="11"/>
    </row>
    <row r="12" spans="2:7" x14ac:dyDescent="0.35">
      <c r="B12" s="9"/>
      <c r="C12" s="10" t="s">
        <v>62</v>
      </c>
      <c r="D12" s="10"/>
      <c r="E12" s="10"/>
      <c r="F12" s="10"/>
      <c r="G12" s="11"/>
    </row>
    <row r="13" spans="2:7" x14ac:dyDescent="0.35">
      <c r="B13" s="9"/>
      <c r="C13" s="10"/>
      <c r="D13" s="10"/>
      <c r="E13" s="10"/>
      <c r="F13" s="10"/>
      <c r="G13" s="11"/>
    </row>
    <row r="14" spans="2:7" x14ac:dyDescent="0.35">
      <c r="B14" s="9"/>
      <c r="C14" s="10"/>
      <c r="D14" s="10"/>
      <c r="E14" s="10"/>
      <c r="F14" s="10"/>
      <c r="G14" s="11"/>
    </row>
    <row r="15" spans="2:7" x14ac:dyDescent="0.35">
      <c r="B15" s="9"/>
      <c r="C15" s="10"/>
      <c r="D15" s="10"/>
      <c r="E15" s="10"/>
      <c r="F15" s="10"/>
      <c r="G15" s="11"/>
    </row>
    <row r="16" spans="2:7" x14ac:dyDescent="0.35">
      <c r="B16" s="9"/>
      <c r="C16" s="10"/>
      <c r="D16" s="10"/>
      <c r="E16" s="10"/>
      <c r="F16" s="10"/>
      <c r="G16" s="11"/>
    </row>
    <row r="17" spans="2:7" x14ac:dyDescent="0.35">
      <c r="B17" s="9"/>
      <c r="C17" s="10"/>
      <c r="D17" s="10"/>
      <c r="E17" s="10"/>
      <c r="F17" s="10"/>
      <c r="G17" s="11"/>
    </row>
    <row r="18" spans="2:7" x14ac:dyDescent="0.35">
      <c r="B18" s="9"/>
      <c r="C18" s="10"/>
      <c r="D18" s="10"/>
      <c r="E18" s="10"/>
      <c r="F18" s="10"/>
      <c r="G18" s="11"/>
    </row>
    <row r="19" spans="2:7" x14ac:dyDescent="0.35">
      <c r="B19" s="9"/>
      <c r="C19" s="10"/>
      <c r="D19" s="10"/>
      <c r="E19" s="10"/>
      <c r="F19" s="10"/>
      <c r="G19" s="11"/>
    </row>
    <row r="20" spans="2:7" x14ac:dyDescent="0.35">
      <c r="B20" s="13"/>
      <c r="C20" s="14"/>
      <c r="D20" s="14"/>
      <c r="E20" s="14"/>
      <c r="F20" s="14"/>
      <c r="G20" s="15"/>
    </row>
    <row r="22" spans="2:7" x14ac:dyDescent="0.35">
      <c r="D22" t="s">
        <v>40</v>
      </c>
    </row>
    <row r="24" spans="2:7" x14ac:dyDescent="0.35">
      <c r="C24" t="s">
        <v>41</v>
      </c>
      <c r="D24" s="3">
        <v>1000</v>
      </c>
    </row>
    <row r="25" spans="2:7" x14ac:dyDescent="0.35">
      <c r="C25" t="s">
        <v>42</v>
      </c>
      <c r="D25" s="3">
        <v>2000</v>
      </c>
    </row>
    <row r="26" spans="2:7" x14ac:dyDescent="0.35">
      <c r="C26" t="s">
        <v>43</v>
      </c>
      <c r="D26" s="3">
        <f>+D25-D24</f>
        <v>1000</v>
      </c>
    </row>
    <row r="27" spans="2:7" x14ac:dyDescent="0.35">
      <c r="C27" t="s">
        <v>0</v>
      </c>
      <c r="D27" s="42">
        <f>+D26/D24</f>
        <v>1</v>
      </c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Caso_1_Actual</vt:lpstr>
      <vt:lpstr>Caso_2_Casa_Ori</vt:lpstr>
      <vt:lpstr>Caso_3_Bici_Act.</vt:lpstr>
      <vt:lpstr>Caso_4_DVR_Ori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Zambrano Gzz.</dc:creator>
  <cp:lastModifiedBy>KATY AIDEE RODRIGUEZ BOTELLO</cp:lastModifiedBy>
  <dcterms:created xsi:type="dcterms:W3CDTF">2021-10-01T18:30:09Z</dcterms:created>
  <dcterms:modified xsi:type="dcterms:W3CDTF">2021-10-06T15:55:57Z</dcterms:modified>
</cp:coreProperties>
</file>